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155" windowHeight="11835"/>
  </bookViews>
  <sheets>
    <sheet name="Budget" sheetId="1" r:id="rId1"/>
    <sheet name="Monthly" sheetId="3" r:id="rId2"/>
  </sheets>
  <calcPr calcId="145621"/>
</workbook>
</file>

<file path=xl/calcChain.xml><?xml version="1.0" encoding="utf-8"?>
<calcChain xmlns="http://schemas.openxmlformats.org/spreadsheetml/2006/main">
  <c r="D32" i="1" l="1"/>
  <c r="M6" i="3" l="1"/>
  <c r="N6" i="3" s="1"/>
  <c r="J6" i="3"/>
  <c r="L6" i="3" s="1"/>
  <c r="N5" i="3"/>
  <c r="L5" i="3"/>
  <c r="J5" i="3"/>
  <c r="N4" i="3"/>
  <c r="J4" i="3"/>
  <c r="L4" i="3" s="1"/>
  <c r="N3" i="3"/>
  <c r="J3" i="3"/>
  <c r="L3" i="3" s="1"/>
  <c r="N2" i="3"/>
  <c r="M2" i="3"/>
  <c r="J2" i="3"/>
  <c r="L2" i="3" s="1"/>
  <c r="H37" i="1" l="1"/>
  <c r="H36" i="1"/>
  <c r="H35" i="1"/>
  <c r="H34" i="1"/>
  <c r="H33" i="1"/>
  <c r="H31" i="1"/>
  <c r="H30" i="1"/>
  <c r="H29" i="1"/>
  <c r="H28" i="1"/>
  <c r="H27" i="1"/>
  <c r="H26" i="1"/>
  <c r="H23" i="1"/>
  <c r="H21" i="1"/>
  <c r="H20" i="1"/>
  <c r="H19" i="1"/>
  <c r="H18" i="1"/>
  <c r="H17" i="1"/>
  <c r="H16" i="1"/>
  <c r="H15" i="1"/>
  <c r="H13" i="1"/>
  <c r="H4" i="1"/>
  <c r="H5" i="1"/>
  <c r="H6" i="1"/>
  <c r="H7" i="1"/>
  <c r="H8" i="1"/>
  <c r="H9" i="1"/>
  <c r="H10" i="1"/>
  <c r="H11" i="1"/>
  <c r="H12" i="1"/>
  <c r="H3" i="1"/>
  <c r="G38" i="1" l="1"/>
  <c r="G21" i="1"/>
  <c r="G23" i="1" s="1"/>
  <c r="G13" i="1"/>
  <c r="F21" i="1"/>
  <c r="F23" i="1" s="1"/>
  <c r="F13" i="1"/>
  <c r="F37" i="1"/>
  <c r="F36" i="1"/>
  <c r="F35" i="1"/>
  <c r="F34" i="1"/>
  <c r="F33" i="1"/>
  <c r="F32" i="1"/>
  <c r="H32" i="1" s="1"/>
  <c r="H38" i="1" s="1"/>
  <c r="H40" i="1" s="1"/>
  <c r="F31" i="1"/>
  <c r="F30" i="1"/>
  <c r="F29" i="1"/>
  <c r="F28" i="1"/>
  <c r="F27" i="1"/>
  <c r="F26" i="1"/>
  <c r="F20" i="1"/>
  <c r="F19" i="1"/>
  <c r="F18" i="1"/>
  <c r="F17" i="1"/>
  <c r="F16" i="1"/>
  <c r="F15" i="1"/>
  <c r="F4" i="1"/>
  <c r="F5" i="1"/>
  <c r="F6" i="1"/>
  <c r="F7" i="1"/>
  <c r="F8" i="1"/>
  <c r="F9" i="1"/>
  <c r="F10" i="1"/>
  <c r="F11" i="1"/>
  <c r="F12" i="1"/>
  <c r="F3" i="1"/>
  <c r="D37" i="1"/>
  <c r="D36" i="1"/>
  <c r="D35" i="1"/>
  <c r="D33" i="1"/>
  <c r="D30" i="1"/>
  <c r="D27" i="1"/>
  <c r="D38" i="1"/>
  <c r="D5" i="1"/>
  <c r="D6" i="1"/>
  <c r="D8" i="1"/>
  <c r="D11" i="1"/>
  <c r="D12" i="1"/>
  <c r="D15" i="1"/>
  <c r="D16" i="1"/>
  <c r="D21" i="1" s="1"/>
  <c r="D17" i="1"/>
  <c r="D19" i="1"/>
  <c r="D20" i="1"/>
  <c r="D3" i="1"/>
  <c r="D13" i="1" s="1"/>
  <c r="D23" i="1" s="1"/>
  <c r="F38" i="1" l="1"/>
  <c r="G40" i="1"/>
  <c r="F40" i="1"/>
  <c r="D40" i="1"/>
</calcChain>
</file>

<file path=xl/sharedStrings.xml><?xml version="1.0" encoding="utf-8"?>
<sst xmlns="http://schemas.openxmlformats.org/spreadsheetml/2006/main" count="63" uniqueCount="59">
  <si>
    <t>Support and Revenue</t>
  </si>
  <si>
    <t>20-Membership Dues</t>
  </si>
  <si>
    <t>21-Donations</t>
  </si>
  <si>
    <t>22-Recurring Gifts</t>
  </si>
  <si>
    <t>23-Board Solicitation Major Gifts</t>
  </si>
  <si>
    <t>24-Convention Revenue</t>
  </si>
  <si>
    <t>25-Project Program Revenue</t>
  </si>
  <si>
    <t>26-Brand / Political Materials</t>
  </si>
  <si>
    <t>27-BallotAccess Donations</t>
  </si>
  <si>
    <t>28-Member Communications Rev</t>
  </si>
  <si>
    <t>29-Other Revenue &amp; Offsets</t>
  </si>
  <si>
    <t>Total Support and Revenue</t>
  </si>
  <si>
    <t>Cost of Support and Revenue</t>
  </si>
  <si>
    <t>32-Fundraising Costs</t>
  </si>
  <si>
    <t>33-Membership Fundraising Costs</t>
  </si>
  <si>
    <t>34-Direct Costs</t>
  </si>
  <si>
    <t>35-Convention</t>
  </si>
  <si>
    <t>36-BallotAccess Fundraising Exp</t>
  </si>
  <si>
    <t>37-Building Fundraising Exp</t>
  </si>
  <si>
    <t>Total Cost of Support and Revenue</t>
  </si>
  <si>
    <t>Net Support Available for Programs</t>
  </si>
  <si>
    <t>Program Expense</t>
  </si>
  <si>
    <t>40-Adminstrative Costs</t>
  </si>
  <si>
    <t>45-Compensation</t>
  </si>
  <si>
    <t>50-Affiliate Support</t>
  </si>
  <si>
    <t>55-Brand / Political Materials</t>
  </si>
  <si>
    <t>58-Campus Outreach</t>
  </si>
  <si>
    <t>60-Candidate, Campaign &amp; Initiatives</t>
  </si>
  <si>
    <t>70-BallotAccess Petitioning Related Exp</t>
  </si>
  <si>
    <t>75-Litigation</t>
  </si>
  <si>
    <t>80-Media</t>
  </si>
  <si>
    <t>85-Member Communications Exp</t>
  </si>
  <si>
    <t>88-Outreach</t>
  </si>
  <si>
    <t>90-Project Program Other</t>
  </si>
  <si>
    <t>Total Program Expense</t>
  </si>
  <si>
    <t>Net Operating Surplus (or Deficit)</t>
  </si>
  <si>
    <t>ORIGINAL 2016 BUDGET</t>
  </si>
  <si>
    <t>CURRENT 2016 BUDGET</t>
  </si>
  <si>
    <t>PROPOSED NEW BUDGET</t>
  </si>
  <si>
    <t>ACTUAL THROUGH AUG</t>
  </si>
  <si>
    <t>OVER BUDGET</t>
  </si>
  <si>
    <t>Jan</t>
  </si>
  <si>
    <t>Feb</t>
  </si>
  <si>
    <t>Mar</t>
  </si>
  <si>
    <t>Apr</t>
  </si>
  <si>
    <t>May</t>
  </si>
  <si>
    <t>Jun</t>
  </si>
  <si>
    <t>Jul</t>
  </si>
  <si>
    <t>Aug</t>
  </si>
  <si>
    <t>Total YTD</t>
  </si>
  <si>
    <t>* Annual Budget 2016</t>
  </si>
  <si>
    <t>2016 Budget Remaining</t>
  </si>
  <si>
    <t>Suggested Increase</t>
  </si>
  <si>
    <t>New Budget</t>
  </si>
  <si>
    <t>Memo</t>
  </si>
  <si>
    <t>Credit card processing fees and new donor prospecting above planned.</t>
  </si>
  <si>
    <t>85-Member Communication</t>
  </si>
  <si>
    <t>Pays for 2 more LP News issues (pre/post election)</t>
  </si>
  <si>
    <t>PROPOSED INCREASES (Motin 2016-08)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</si>
</sst>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164" fontId="0" fillId="0" borderId="0" xfId="0" applyNumberFormat="1"/>
    <xf numFmtId="0" fontId="3" fillId="0" borderId="0" xfId="2"/>
    <xf numFmtId="49" fontId="4" fillId="0" borderId="1" xfId="2" applyNumberFormat="1" applyFont="1" applyBorder="1" applyAlignment="1">
      <alignment horizontal="center" wrapText="1" shrinkToFit="1"/>
    </xf>
    <xf numFmtId="164" fontId="5" fillId="0" borderId="0" xfId="3" applyNumberFormat="1" applyFont="1"/>
    <xf numFmtId="38" fontId="5" fillId="0" borderId="0" xfId="2" applyNumberFormat="1" applyFont="1"/>
    <xf numFmtId="38" fontId="3" fillId="0" borderId="0" xfId="2" applyNumberFormat="1"/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" sqref="E1"/>
    </sheetView>
  </sheetViews>
  <sheetFormatPr defaultRowHeight="15" x14ac:dyDescent="0.25"/>
  <cols>
    <col min="2" max="2" width="44.28515625" bestFit="1" customWidth="1"/>
    <col min="3" max="3" width="15" style="2" customWidth="1"/>
    <col min="4" max="4" width="14.28515625" style="2" customWidth="1"/>
    <col min="5" max="5" width="22.28515625" style="2" customWidth="1"/>
    <col min="6" max="6" width="13.42578125" style="2" customWidth="1"/>
    <col min="7" max="7" width="14.140625" style="2" customWidth="1"/>
    <col min="8" max="8" width="12" customWidth="1"/>
  </cols>
  <sheetData>
    <row r="1" spans="1:8" ht="30" x14ac:dyDescent="0.25">
      <c r="C1" s="1" t="s">
        <v>36</v>
      </c>
      <c r="D1" s="1" t="s">
        <v>37</v>
      </c>
      <c r="E1" s="1" t="s">
        <v>58</v>
      </c>
      <c r="F1" s="1" t="s">
        <v>38</v>
      </c>
      <c r="G1" s="1" t="s">
        <v>39</v>
      </c>
      <c r="H1" s="1" t="s">
        <v>40</v>
      </c>
    </row>
    <row r="2" spans="1:8" x14ac:dyDescent="0.25">
      <c r="A2" s="3" t="s">
        <v>0</v>
      </c>
    </row>
    <row r="3" spans="1:8" x14ac:dyDescent="0.25">
      <c r="B3" t="s">
        <v>1</v>
      </c>
      <c r="C3" s="2">
        <v>415000</v>
      </c>
      <c r="D3" s="2">
        <f>C3</f>
        <v>415000</v>
      </c>
      <c r="F3" s="2">
        <f>D3+E3</f>
        <v>415000</v>
      </c>
      <c r="G3" s="2">
        <v>610703</v>
      </c>
      <c r="H3" s="5">
        <f>G3-F3</f>
        <v>195703</v>
      </c>
    </row>
    <row r="4" spans="1:8" x14ac:dyDescent="0.25">
      <c r="B4" t="s">
        <v>2</v>
      </c>
      <c r="C4" s="2">
        <v>271300</v>
      </c>
      <c r="D4" s="2">
        <v>318800</v>
      </c>
      <c r="F4" s="2">
        <f t="shared" ref="F4:F12" si="0">D4+E4</f>
        <v>318800</v>
      </c>
      <c r="G4" s="2">
        <v>567991</v>
      </c>
      <c r="H4" s="5">
        <f t="shared" ref="H4:H12" si="1">G4-F4</f>
        <v>249191</v>
      </c>
    </row>
    <row r="5" spans="1:8" x14ac:dyDescent="0.25">
      <c r="B5" t="s">
        <v>3</v>
      </c>
      <c r="C5" s="2">
        <v>329300</v>
      </c>
      <c r="D5" s="2">
        <f t="shared" ref="D5:D20" si="2">C5</f>
        <v>329300</v>
      </c>
      <c r="F5" s="2">
        <f t="shared" si="0"/>
        <v>329300</v>
      </c>
      <c r="G5" s="2">
        <v>224755</v>
      </c>
      <c r="H5" s="5">
        <f t="shared" si="1"/>
        <v>-104545</v>
      </c>
    </row>
    <row r="6" spans="1:8" x14ac:dyDescent="0.25">
      <c r="B6" t="s">
        <v>4</v>
      </c>
      <c r="C6" s="2">
        <v>60000</v>
      </c>
      <c r="D6" s="2">
        <f t="shared" si="2"/>
        <v>60000</v>
      </c>
      <c r="F6" s="2">
        <f t="shared" si="0"/>
        <v>60000</v>
      </c>
      <c r="G6" s="2">
        <v>0</v>
      </c>
      <c r="H6" s="5">
        <f t="shared" si="1"/>
        <v>-60000</v>
      </c>
    </row>
    <row r="7" spans="1:8" x14ac:dyDescent="0.25">
      <c r="B7" t="s">
        <v>5</v>
      </c>
      <c r="C7" s="2">
        <v>155461</v>
      </c>
      <c r="D7" s="2">
        <v>240000</v>
      </c>
      <c r="F7" s="2">
        <f t="shared" si="0"/>
        <v>240000</v>
      </c>
      <c r="G7" s="2">
        <v>291294</v>
      </c>
      <c r="H7" s="5">
        <f t="shared" si="1"/>
        <v>51294</v>
      </c>
    </row>
    <row r="8" spans="1:8" x14ac:dyDescent="0.25">
      <c r="B8" t="s">
        <v>6</v>
      </c>
      <c r="C8" s="2">
        <v>10000</v>
      </c>
      <c r="D8" s="2">
        <f t="shared" si="2"/>
        <v>10000</v>
      </c>
      <c r="F8" s="2">
        <f t="shared" si="0"/>
        <v>10000</v>
      </c>
      <c r="G8" s="2">
        <v>15385</v>
      </c>
      <c r="H8" s="5">
        <f t="shared" si="1"/>
        <v>5385</v>
      </c>
    </row>
    <row r="9" spans="1:8" x14ac:dyDescent="0.25">
      <c r="B9" t="s">
        <v>7</v>
      </c>
      <c r="C9" s="2">
        <v>35000</v>
      </c>
      <c r="D9" s="2">
        <v>250000</v>
      </c>
      <c r="F9" s="2">
        <f t="shared" si="0"/>
        <v>250000</v>
      </c>
      <c r="G9" s="2">
        <v>203506</v>
      </c>
      <c r="H9" s="5">
        <f t="shared" si="1"/>
        <v>-46494</v>
      </c>
    </row>
    <row r="10" spans="1:8" x14ac:dyDescent="0.25">
      <c r="B10" t="s">
        <v>8</v>
      </c>
      <c r="C10" s="2">
        <v>193700</v>
      </c>
      <c r="D10" s="2">
        <v>213700</v>
      </c>
      <c r="F10" s="2">
        <f t="shared" si="0"/>
        <v>213700</v>
      </c>
      <c r="G10" s="2">
        <v>148994</v>
      </c>
      <c r="H10" s="5">
        <f t="shared" si="1"/>
        <v>-64706</v>
      </c>
    </row>
    <row r="11" spans="1:8" x14ac:dyDescent="0.25">
      <c r="B11" t="s">
        <v>9</v>
      </c>
      <c r="C11" s="2">
        <v>4800</v>
      </c>
      <c r="D11" s="2">
        <f t="shared" si="2"/>
        <v>4800</v>
      </c>
      <c r="F11" s="2">
        <f t="shared" si="0"/>
        <v>4800</v>
      </c>
      <c r="G11" s="2">
        <v>10040</v>
      </c>
      <c r="H11" s="5">
        <f t="shared" si="1"/>
        <v>5240</v>
      </c>
    </row>
    <row r="12" spans="1:8" x14ac:dyDescent="0.25">
      <c r="B12" t="s">
        <v>10</v>
      </c>
      <c r="C12" s="2">
        <v>0</v>
      </c>
      <c r="D12" s="2">
        <f t="shared" si="2"/>
        <v>0</v>
      </c>
      <c r="F12" s="2">
        <f t="shared" si="0"/>
        <v>0</v>
      </c>
      <c r="G12" s="2">
        <v>0</v>
      </c>
      <c r="H12" s="5">
        <f t="shared" si="1"/>
        <v>0</v>
      </c>
    </row>
    <row r="13" spans="1:8" x14ac:dyDescent="0.25">
      <c r="B13" s="3" t="s">
        <v>11</v>
      </c>
      <c r="C13" s="4">
        <v>1474561</v>
      </c>
      <c r="D13" s="4">
        <f>SUM(D3:D12)</f>
        <v>1841600</v>
      </c>
      <c r="E13" s="4"/>
      <c r="F13" s="4">
        <f>SUM(F3:F12)</f>
        <v>1841600</v>
      </c>
      <c r="G13" s="4">
        <f>SUM(G3:G12)</f>
        <v>2072668</v>
      </c>
      <c r="H13" s="4">
        <f>SUM(H3:H12)</f>
        <v>231068</v>
      </c>
    </row>
    <row r="14" spans="1:8" x14ac:dyDescent="0.25">
      <c r="A14" s="3" t="s">
        <v>12</v>
      </c>
    </row>
    <row r="15" spans="1:8" x14ac:dyDescent="0.25">
      <c r="B15" t="s">
        <v>13</v>
      </c>
      <c r="C15" s="2">
        <v>141364.02499999999</v>
      </c>
      <c r="D15" s="2">
        <f t="shared" si="2"/>
        <v>141364.02499999999</v>
      </c>
      <c r="E15" s="2">
        <v>60000</v>
      </c>
      <c r="F15" s="2">
        <f t="shared" ref="F15:F20" si="3">D15+E15</f>
        <v>201364.02499999999</v>
      </c>
      <c r="G15" s="2">
        <v>131380</v>
      </c>
      <c r="H15" s="5">
        <f t="shared" ref="H15:H21" si="4">G15-F15</f>
        <v>-69984.024999999994</v>
      </c>
    </row>
    <row r="16" spans="1:8" x14ac:dyDescent="0.25">
      <c r="B16" t="s">
        <v>14</v>
      </c>
      <c r="C16" s="2">
        <v>92200</v>
      </c>
      <c r="D16" s="2">
        <f t="shared" si="2"/>
        <v>92200</v>
      </c>
      <c r="E16" s="2">
        <v>35000</v>
      </c>
      <c r="F16" s="2">
        <f t="shared" si="3"/>
        <v>127200</v>
      </c>
      <c r="G16" s="2">
        <v>81058</v>
      </c>
      <c r="H16" s="5">
        <f t="shared" si="4"/>
        <v>-46142</v>
      </c>
    </row>
    <row r="17" spans="1:8" x14ac:dyDescent="0.25">
      <c r="B17" t="s">
        <v>15</v>
      </c>
      <c r="C17" s="2">
        <v>0</v>
      </c>
      <c r="D17" s="2">
        <f t="shared" si="2"/>
        <v>0</v>
      </c>
      <c r="F17" s="2">
        <f t="shared" si="3"/>
        <v>0</v>
      </c>
      <c r="G17" s="2">
        <v>0</v>
      </c>
      <c r="H17" s="5">
        <f t="shared" si="4"/>
        <v>0</v>
      </c>
    </row>
    <row r="18" spans="1:8" x14ac:dyDescent="0.25">
      <c r="B18" t="s">
        <v>16</v>
      </c>
      <c r="C18" s="2">
        <v>155461</v>
      </c>
      <c r="D18" s="2">
        <v>200000</v>
      </c>
      <c r="F18" s="2">
        <f t="shared" si="3"/>
        <v>200000</v>
      </c>
      <c r="G18" s="2">
        <v>218607</v>
      </c>
      <c r="H18" s="5">
        <f t="shared" si="4"/>
        <v>18607</v>
      </c>
    </row>
    <row r="19" spans="1:8" x14ac:dyDescent="0.25">
      <c r="B19" t="s">
        <v>17</v>
      </c>
      <c r="C19" s="2">
        <v>16800</v>
      </c>
      <c r="D19" s="2">
        <f t="shared" si="2"/>
        <v>16800</v>
      </c>
      <c r="F19" s="2">
        <f t="shared" si="3"/>
        <v>16800</v>
      </c>
      <c r="G19" s="2">
        <v>5830</v>
      </c>
      <c r="H19" s="5">
        <f t="shared" si="4"/>
        <v>-10970</v>
      </c>
    </row>
    <row r="20" spans="1:8" x14ac:dyDescent="0.25">
      <c r="B20" t="s">
        <v>18</v>
      </c>
      <c r="C20" s="2">
        <v>0</v>
      </c>
      <c r="D20" s="2">
        <f t="shared" si="2"/>
        <v>0</v>
      </c>
      <c r="F20" s="2">
        <f t="shared" si="3"/>
        <v>0</v>
      </c>
      <c r="G20" s="2">
        <v>0</v>
      </c>
      <c r="H20" s="5">
        <f t="shared" si="4"/>
        <v>0</v>
      </c>
    </row>
    <row r="21" spans="1:8" x14ac:dyDescent="0.25">
      <c r="B21" s="3" t="s">
        <v>19</v>
      </c>
      <c r="C21" s="4">
        <v>405825.02500000002</v>
      </c>
      <c r="D21" s="4">
        <f>SUM(D15:D20)</f>
        <v>450364.02500000002</v>
      </c>
      <c r="E21" s="4"/>
      <c r="F21" s="4">
        <f>SUM(F15:F20)</f>
        <v>545364.02500000002</v>
      </c>
      <c r="G21" s="4">
        <f>SUM(G15:G20)</f>
        <v>436875</v>
      </c>
      <c r="H21" s="5">
        <f t="shared" si="4"/>
        <v>-108489.02500000002</v>
      </c>
    </row>
    <row r="23" spans="1:8" x14ac:dyDescent="0.25">
      <c r="A23" s="3" t="s">
        <v>20</v>
      </c>
      <c r="B23" s="3"/>
      <c r="C23" s="4">
        <v>1068735.9750000001</v>
      </c>
      <c r="D23" s="4">
        <f>D13-D21</f>
        <v>1391235.9750000001</v>
      </c>
      <c r="E23" s="4"/>
      <c r="F23" s="4">
        <f>F13-F21</f>
        <v>1296235.9750000001</v>
      </c>
      <c r="G23" s="4">
        <f>G13-G21</f>
        <v>1635793</v>
      </c>
      <c r="H23" s="4">
        <f>H13-H21</f>
        <v>339557.02500000002</v>
      </c>
    </row>
    <row r="25" spans="1:8" x14ac:dyDescent="0.25">
      <c r="A25" s="3" t="s">
        <v>21</v>
      </c>
    </row>
    <row r="26" spans="1:8" x14ac:dyDescent="0.25">
      <c r="B26" t="s">
        <v>22</v>
      </c>
      <c r="C26" s="2">
        <v>270050</v>
      </c>
      <c r="D26" s="2">
        <v>260050</v>
      </c>
      <c r="E26" s="2">
        <v>50000</v>
      </c>
      <c r="F26" s="2">
        <f t="shared" ref="F26:F37" si="5">D26+E26</f>
        <v>310050</v>
      </c>
      <c r="G26" s="2">
        <v>211632</v>
      </c>
      <c r="H26" s="5">
        <f t="shared" ref="H26:H37" si="6">G26-F26</f>
        <v>-98418</v>
      </c>
    </row>
    <row r="27" spans="1:8" x14ac:dyDescent="0.25">
      <c r="B27" t="s">
        <v>23</v>
      </c>
      <c r="C27" s="2">
        <v>388800</v>
      </c>
      <c r="D27" s="2">
        <f t="shared" ref="D27:D37" si="7">C27</f>
        <v>388800</v>
      </c>
      <c r="E27" s="2">
        <v>60000</v>
      </c>
      <c r="F27" s="2">
        <f t="shared" si="5"/>
        <v>448800</v>
      </c>
      <c r="G27" s="2">
        <v>318170</v>
      </c>
      <c r="H27" s="5">
        <f t="shared" si="6"/>
        <v>-130630</v>
      </c>
    </row>
    <row r="28" spans="1:8" x14ac:dyDescent="0.25">
      <c r="B28" t="s">
        <v>24</v>
      </c>
      <c r="C28" s="2">
        <v>45000</v>
      </c>
      <c r="D28" s="2">
        <v>55000</v>
      </c>
      <c r="F28" s="2">
        <f t="shared" si="5"/>
        <v>55000</v>
      </c>
      <c r="G28" s="2">
        <v>28662</v>
      </c>
      <c r="H28" s="5">
        <f t="shared" si="6"/>
        <v>-26338</v>
      </c>
    </row>
    <row r="29" spans="1:8" x14ac:dyDescent="0.25">
      <c r="B29" t="s">
        <v>25</v>
      </c>
      <c r="C29" s="2">
        <v>35000</v>
      </c>
      <c r="D29" s="2">
        <v>250000</v>
      </c>
      <c r="F29" s="2">
        <f t="shared" si="5"/>
        <v>250000</v>
      </c>
      <c r="G29" s="2">
        <v>259596</v>
      </c>
      <c r="H29" s="5">
        <f t="shared" si="6"/>
        <v>9596</v>
      </c>
    </row>
    <row r="30" spans="1:8" x14ac:dyDescent="0.25">
      <c r="B30" t="s">
        <v>26</v>
      </c>
      <c r="C30" s="2">
        <v>1000</v>
      </c>
      <c r="D30" s="2">
        <f t="shared" si="7"/>
        <v>1000</v>
      </c>
      <c r="F30" s="2">
        <f t="shared" si="5"/>
        <v>1000</v>
      </c>
      <c r="G30" s="2">
        <v>0</v>
      </c>
      <c r="H30" s="5">
        <f t="shared" si="6"/>
        <v>-1000</v>
      </c>
    </row>
    <row r="31" spans="1:8" x14ac:dyDescent="0.25">
      <c r="B31" t="s">
        <v>27</v>
      </c>
      <c r="C31" s="2">
        <v>12000</v>
      </c>
      <c r="D31" s="2">
        <v>22000</v>
      </c>
      <c r="F31" s="2">
        <f t="shared" si="5"/>
        <v>22000</v>
      </c>
      <c r="G31" s="2">
        <v>14426</v>
      </c>
      <c r="H31" s="5">
        <f t="shared" si="6"/>
        <v>-7574</v>
      </c>
    </row>
    <row r="32" spans="1:8" x14ac:dyDescent="0.25">
      <c r="B32" t="s">
        <v>28</v>
      </c>
      <c r="C32" s="2">
        <v>272500</v>
      </c>
      <c r="D32" s="2">
        <f>340000+50000</f>
        <v>390000</v>
      </c>
      <c r="E32" s="2">
        <v>0</v>
      </c>
      <c r="F32" s="2">
        <f t="shared" si="5"/>
        <v>390000</v>
      </c>
      <c r="G32" s="2">
        <v>384399</v>
      </c>
      <c r="H32" s="5">
        <f t="shared" si="6"/>
        <v>-5601</v>
      </c>
    </row>
    <row r="33" spans="1:8" x14ac:dyDescent="0.25">
      <c r="B33" t="s">
        <v>29</v>
      </c>
      <c r="C33" s="2">
        <v>6000</v>
      </c>
      <c r="D33" s="2">
        <f t="shared" si="7"/>
        <v>6000</v>
      </c>
      <c r="F33" s="2">
        <f t="shared" si="5"/>
        <v>6000</v>
      </c>
      <c r="G33" s="2">
        <v>441</v>
      </c>
      <c r="H33" s="5">
        <f t="shared" si="6"/>
        <v>-5559</v>
      </c>
    </row>
    <row r="34" spans="1:8" x14ac:dyDescent="0.25">
      <c r="B34" t="s">
        <v>30</v>
      </c>
      <c r="C34" s="2">
        <v>3000</v>
      </c>
      <c r="D34" s="2">
        <v>10000</v>
      </c>
      <c r="F34" s="2">
        <f t="shared" si="5"/>
        <v>10000</v>
      </c>
      <c r="G34" s="2">
        <v>1088</v>
      </c>
      <c r="H34" s="5">
        <f t="shared" si="6"/>
        <v>-8912</v>
      </c>
    </row>
    <row r="35" spans="1:8" x14ac:dyDescent="0.25">
      <c r="B35" t="s">
        <v>31</v>
      </c>
      <c r="C35" s="2">
        <v>45000</v>
      </c>
      <c r="D35" s="2">
        <f t="shared" si="7"/>
        <v>45000</v>
      </c>
      <c r="E35" s="2">
        <v>17500</v>
      </c>
      <c r="F35" s="2">
        <f t="shared" si="5"/>
        <v>62500</v>
      </c>
      <c r="G35" s="2">
        <v>37020</v>
      </c>
      <c r="H35" s="5">
        <f t="shared" si="6"/>
        <v>-25480</v>
      </c>
    </row>
    <row r="36" spans="1:8" x14ac:dyDescent="0.25">
      <c r="B36" t="s">
        <v>32</v>
      </c>
      <c r="C36" s="2">
        <v>5200</v>
      </c>
      <c r="D36" s="2">
        <f t="shared" si="7"/>
        <v>5200</v>
      </c>
      <c r="F36" s="2">
        <f t="shared" si="5"/>
        <v>5200</v>
      </c>
      <c r="G36" s="2">
        <v>5194</v>
      </c>
      <c r="H36" s="5">
        <f t="shared" si="6"/>
        <v>-6</v>
      </c>
    </row>
    <row r="37" spans="1:8" x14ac:dyDescent="0.25">
      <c r="B37" t="s">
        <v>33</v>
      </c>
      <c r="C37" s="2">
        <v>0</v>
      </c>
      <c r="D37" s="2">
        <f t="shared" si="7"/>
        <v>0</v>
      </c>
      <c r="F37" s="2">
        <f t="shared" si="5"/>
        <v>0</v>
      </c>
      <c r="G37" s="2">
        <v>0</v>
      </c>
      <c r="H37" s="5">
        <f t="shared" si="6"/>
        <v>0</v>
      </c>
    </row>
    <row r="38" spans="1:8" x14ac:dyDescent="0.25">
      <c r="B38" s="3" t="s">
        <v>34</v>
      </c>
      <c r="C38" s="4">
        <v>1083550</v>
      </c>
      <c r="D38" s="4">
        <f>SUM(D26:D37)</f>
        <v>1433050</v>
      </c>
      <c r="E38" s="4"/>
      <c r="F38" s="4">
        <f>SUM(F26:F37)</f>
        <v>1560550</v>
      </c>
      <c r="G38" s="4">
        <f>SUM(G26:G37)</f>
        <v>1260628</v>
      </c>
      <c r="H38" s="4">
        <f>SUM(H26:H37)</f>
        <v>-299922</v>
      </c>
    </row>
    <row r="40" spans="1:8" x14ac:dyDescent="0.25">
      <c r="A40" s="3" t="s">
        <v>35</v>
      </c>
      <c r="B40" s="3"/>
      <c r="C40" s="4">
        <v>-14814.024999999907</v>
      </c>
      <c r="D40" s="4">
        <f>D23-D38</f>
        <v>-41814.024999999907</v>
      </c>
      <c r="E40" s="4"/>
      <c r="F40" s="4">
        <f>F23-F38</f>
        <v>-264314.02499999991</v>
      </c>
      <c r="G40" s="4">
        <f>G23-G38</f>
        <v>375165</v>
      </c>
      <c r="H40" s="4">
        <f>H23-H38</f>
        <v>639479.02500000002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5" sqref="I5"/>
    </sheetView>
  </sheetViews>
  <sheetFormatPr defaultRowHeight="12.75" x14ac:dyDescent="0.2"/>
  <cols>
    <col min="1" max="1" width="33.42578125" style="6" customWidth="1"/>
    <col min="2" max="14" width="11.85546875" style="6" customWidth="1"/>
    <col min="15" max="15" width="69" style="6" bestFit="1" customWidth="1"/>
    <col min="16" max="16384" width="9.140625" style="6"/>
  </cols>
  <sheetData>
    <row r="1" spans="1:15" ht="25.5" customHeight="1" thickBot="1" x14ac:dyDescent="0.25">
      <c r="B1" s="7" t="s">
        <v>41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  <c r="H1" s="7" t="s">
        <v>47</v>
      </c>
      <c r="I1" s="7" t="s">
        <v>48</v>
      </c>
      <c r="J1" s="7" t="s">
        <v>49</v>
      </c>
      <c r="K1" s="7" t="s">
        <v>50</v>
      </c>
      <c r="L1" s="7" t="s">
        <v>51</v>
      </c>
      <c r="M1" s="7" t="s">
        <v>52</v>
      </c>
      <c r="N1" s="7" t="s">
        <v>53</v>
      </c>
      <c r="O1" s="7" t="s">
        <v>54</v>
      </c>
    </row>
    <row r="2" spans="1:15" ht="13.5" thickTop="1" x14ac:dyDescent="0.2">
      <c r="A2" s="6" t="s">
        <v>13</v>
      </c>
      <c r="B2" s="8">
        <v>7255.51</v>
      </c>
      <c r="C2" s="8">
        <v>10710.98</v>
      </c>
      <c r="D2" s="8">
        <v>7373.07</v>
      </c>
      <c r="E2" s="8">
        <v>10294</v>
      </c>
      <c r="F2" s="8">
        <v>21639</v>
      </c>
      <c r="G2" s="8">
        <v>21102.440000000002</v>
      </c>
      <c r="H2" s="8">
        <v>22469</v>
      </c>
      <c r="I2" s="8">
        <v>30536</v>
      </c>
      <c r="J2" s="8">
        <f t="shared" ref="J2:J6" si="0">SUM(B2:I2)</f>
        <v>131380</v>
      </c>
      <c r="K2" s="8">
        <v>141364</v>
      </c>
      <c r="L2" s="8">
        <f>+K2-J2</f>
        <v>9984</v>
      </c>
      <c r="M2" s="8">
        <f>15000*4</f>
        <v>60000</v>
      </c>
      <c r="N2" s="8">
        <f>+K2+M2</f>
        <v>201364</v>
      </c>
      <c r="O2" s="9" t="s">
        <v>55</v>
      </c>
    </row>
    <row r="3" spans="1:15" x14ac:dyDescent="0.2">
      <c r="A3" s="6" t="s">
        <v>14</v>
      </c>
      <c r="B3" s="8">
        <v>3064.66</v>
      </c>
      <c r="C3" s="8">
        <v>4240.74</v>
      </c>
      <c r="D3" s="8">
        <v>6802.78</v>
      </c>
      <c r="E3" s="8">
        <v>17279</v>
      </c>
      <c r="F3" s="8">
        <v>11042</v>
      </c>
      <c r="G3" s="8">
        <v>17323.82</v>
      </c>
      <c r="H3" s="8">
        <v>12916</v>
      </c>
      <c r="I3" s="8">
        <v>8389</v>
      </c>
      <c r="J3" s="8">
        <f t="shared" si="0"/>
        <v>81058</v>
      </c>
      <c r="K3" s="8">
        <v>92200</v>
      </c>
      <c r="L3" s="8">
        <f>+K3-J3</f>
        <v>11142</v>
      </c>
      <c r="M3" s="8">
        <v>35000</v>
      </c>
      <c r="N3" s="8">
        <f t="shared" ref="N3:N6" si="1">+K3+M3</f>
        <v>127200</v>
      </c>
      <c r="O3" s="9"/>
    </row>
    <row r="4" spans="1:15" x14ac:dyDescent="0.2">
      <c r="A4" s="6" t="s">
        <v>22</v>
      </c>
      <c r="B4" s="8">
        <v>18897.3</v>
      </c>
      <c r="C4" s="8">
        <v>21443.05</v>
      </c>
      <c r="D4" s="8">
        <v>30634.04</v>
      </c>
      <c r="E4" s="8">
        <v>23384</v>
      </c>
      <c r="F4" s="8">
        <v>23408</v>
      </c>
      <c r="G4" s="8">
        <v>35872.609999999986</v>
      </c>
      <c r="H4" s="8">
        <v>27888</v>
      </c>
      <c r="I4" s="8">
        <v>30105</v>
      </c>
      <c r="J4" s="8">
        <f t="shared" si="0"/>
        <v>211632</v>
      </c>
      <c r="K4" s="8">
        <v>260050</v>
      </c>
      <c r="L4" s="8">
        <f>+K4-J4</f>
        <v>48418</v>
      </c>
      <c r="M4" s="8">
        <v>50000</v>
      </c>
      <c r="N4" s="8">
        <f t="shared" si="1"/>
        <v>310050</v>
      </c>
      <c r="O4" s="9"/>
    </row>
    <row r="5" spans="1:15" x14ac:dyDescent="0.2">
      <c r="A5" s="6" t="s">
        <v>23</v>
      </c>
      <c r="B5" s="8">
        <v>32813.86</v>
      </c>
      <c r="C5" s="8">
        <v>33717.47</v>
      </c>
      <c r="D5" s="8">
        <v>38895.89</v>
      </c>
      <c r="E5" s="8">
        <v>34226</v>
      </c>
      <c r="F5" s="8">
        <v>36810</v>
      </c>
      <c r="G5" s="8">
        <v>42479.78</v>
      </c>
      <c r="H5" s="8">
        <v>48082</v>
      </c>
      <c r="I5" s="8">
        <v>51145</v>
      </c>
      <c r="J5" s="8">
        <f t="shared" si="0"/>
        <v>318170</v>
      </c>
      <c r="K5" s="8">
        <v>388800</v>
      </c>
      <c r="L5" s="8">
        <f>+K5-J5</f>
        <v>70630</v>
      </c>
      <c r="M5" s="8">
        <v>60000</v>
      </c>
      <c r="N5" s="8">
        <f t="shared" si="1"/>
        <v>448800</v>
      </c>
      <c r="O5" s="9"/>
    </row>
    <row r="6" spans="1:15" x14ac:dyDescent="0.2">
      <c r="A6" s="6" t="s">
        <v>56</v>
      </c>
      <c r="B6" s="8">
        <v>0</v>
      </c>
      <c r="C6" s="8">
        <v>9198.23</v>
      </c>
      <c r="D6" s="8">
        <v>15</v>
      </c>
      <c r="E6" s="8">
        <v>9431</v>
      </c>
      <c r="F6" s="8">
        <v>0</v>
      </c>
      <c r="G6" s="8">
        <v>3492.7700000000041</v>
      </c>
      <c r="H6" s="8">
        <v>11866</v>
      </c>
      <c r="I6" s="8">
        <v>3017</v>
      </c>
      <c r="J6" s="8">
        <f t="shared" si="0"/>
        <v>37020</v>
      </c>
      <c r="K6" s="8">
        <v>45000</v>
      </c>
      <c r="L6" s="8">
        <f>+K6-J6</f>
        <v>7980</v>
      </c>
      <c r="M6" s="8">
        <f>62500-45000</f>
        <v>17500</v>
      </c>
      <c r="N6" s="8">
        <f t="shared" si="1"/>
        <v>62500</v>
      </c>
      <c r="O6" s="9" t="s">
        <v>57</v>
      </c>
    </row>
    <row r="8" spans="1:15" x14ac:dyDescent="0.2">
      <c r="G8" s="10"/>
    </row>
    <row r="9" spans="1:15" x14ac:dyDescent="0.2">
      <c r="G9" s="10"/>
    </row>
    <row r="10" spans="1:15" x14ac:dyDescent="0.2">
      <c r="G10" s="10"/>
    </row>
    <row r="11" spans="1:15" x14ac:dyDescent="0.2">
      <c r="G11" s="10"/>
    </row>
    <row r="12" spans="1:15" x14ac:dyDescent="0.2">
      <c r="G12" s="10"/>
    </row>
    <row r="13" spans="1:15" x14ac:dyDescent="0.2">
      <c r="G13" s="10"/>
    </row>
    <row r="14" spans="1:15" x14ac:dyDescent="0.2">
      <c r="G14" s="10"/>
    </row>
    <row r="15" spans="1:15" x14ac:dyDescent="0.2">
      <c r="G15" s="10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Monthly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dcterms:created xsi:type="dcterms:W3CDTF">2016-09-24T00:40:57Z</dcterms:created>
  <dcterms:modified xsi:type="dcterms:W3CDTF">2016-09-24T18:10:49Z</dcterms:modified>
</cp:coreProperties>
</file>